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Ohjelma" sheetId="1" r:id="rId1"/>
    <sheet name="Asetukset" sheetId="2" r:id="rId2"/>
  </sheets>
  <definedNames>
    <definedName name="A_Otteluiden_pituus">'Asetukset'!$B$3</definedName>
    <definedName name="A_Otteluiden_väli">'Asetukset'!$B$4</definedName>
    <definedName name="M_Otteluiden_pituus">'Asetukset'!$D$3</definedName>
    <definedName name="M_Otteluiden_väli">'Asetukset'!$D$4</definedName>
    <definedName name="S_Otteluiden_pituus">'Asetukset'!$C$3</definedName>
    <definedName name="S_Otteluiden_väli">'Asetukset'!$C$4</definedName>
    <definedName name="Tauko">'Asetukset'!$E$6</definedName>
    <definedName name="_xlnm.Print_Area" localSheetId="0">'Ohjelma'!$A$1:$H$53</definedName>
  </definedNames>
  <calcPr fullCalcOnLoad="1"/>
</workbook>
</file>

<file path=xl/sharedStrings.xml><?xml version="1.0" encoding="utf-8"?>
<sst xmlns="http://schemas.openxmlformats.org/spreadsheetml/2006/main" count="97" uniqueCount="69">
  <si>
    <t>Lohko A</t>
  </si>
  <si>
    <t>Lohko B</t>
  </si>
  <si>
    <t>5-8a</t>
  </si>
  <si>
    <t>5-8b</t>
  </si>
  <si>
    <t>1-4a</t>
  </si>
  <si>
    <t>1-4b</t>
  </si>
  <si>
    <t>A-1</t>
  </si>
  <si>
    <t>B-1</t>
  </si>
  <si>
    <t>A-2</t>
  </si>
  <si>
    <t>B-2</t>
  </si>
  <si>
    <t>A-3</t>
  </si>
  <si>
    <t>B-3</t>
  </si>
  <si>
    <t>A-4</t>
  </si>
  <si>
    <t>B-4</t>
  </si>
  <si>
    <t>A-5</t>
  </si>
  <si>
    <t>B-5</t>
  </si>
  <si>
    <t>A-6</t>
  </si>
  <si>
    <t>B-6</t>
  </si>
  <si>
    <t>Alkusarjan sijoitukset</t>
  </si>
  <si>
    <t>Ottelu</t>
  </si>
  <si>
    <t>Aika</t>
  </si>
  <si>
    <t>Tulos</t>
  </si>
  <si>
    <t>Pisteet</t>
  </si>
  <si>
    <t>FC Nurmijärvi Futsal turnaus</t>
  </si>
  <si>
    <t>Ikäluokka</t>
  </si>
  <si>
    <t>Alkusarja</t>
  </si>
  <si>
    <t>Maaliero</t>
  </si>
  <si>
    <t>P93</t>
  </si>
  <si>
    <t>Otteluiden pituus</t>
  </si>
  <si>
    <t>Otteluiden väli</t>
  </si>
  <si>
    <t>Sijoitusottelut</t>
  </si>
  <si>
    <t>Mitalipelit</t>
  </si>
  <si>
    <t>Alkusarjan ja sijoitusotteluiden välinen tauko</t>
  </si>
  <si>
    <t>FCN Ajax</t>
  </si>
  <si>
    <t>FCN Juventus</t>
  </si>
  <si>
    <t>MPS Haukat</t>
  </si>
  <si>
    <t>KOPSE Stars</t>
  </si>
  <si>
    <t>TUNL Lauste</t>
  </si>
  <si>
    <t>Paikka: Nurmijärvi, Maaniitun koulu</t>
  </si>
  <si>
    <t>EPS Haukat</t>
  </si>
  <si>
    <t>KP-75/Soul</t>
  </si>
  <si>
    <t>KP-75/Blues</t>
  </si>
  <si>
    <t>3-0</t>
  </si>
  <si>
    <t>2-1</t>
  </si>
  <si>
    <t>4-1</t>
  </si>
  <si>
    <t>0-1</t>
  </si>
  <si>
    <t>3-2</t>
  </si>
  <si>
    <t>0-2</t>
  </si>
  <si>
    <t>2-0</t>
  </si>
  <si>
    <t>1-4</t>
  </si>
  <si>
    <t>1-5</t>
  </si>
  <si>
    <t>1-0</t>
  </si>
  <si>
    <t>6</t>
  </si>
  <si>
    <t>+4</t>
  </si>
  <si>
    <t>0</t>
  </si>
  <si>
    <t>-9</t>
  </si>
  <si>
    <t>9</t>
  </si>
  <si>
    <t>+8</t>
  </si>
  <si>
    <t>3</t>
  </si>
  <si>
    <t>-3</t>
  </si>
  <si>
    <t>-4</t>
  </si>
  <si>
    <t>+7</t>
  </si>
  <si>
    <t>TuNL Lauste</t>
  </si>
  <si>
    <t>4-3</t>
  </si>
  <si>
    <t>5-2</t>
  </si>
  <si>
    <t>3-2 rp</t>
  </si>
  <si>
    <t>2-6</t>
  </si>
  <si>
    <t>2-1 rp</t>
  </si>
  <si>
    <t>2-3 rp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</si>
</sst>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20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20" fontId="1" fillId="2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20" fontId="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0" fillId="0" borderId="8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20" fontId="0" fillId="0" borderId="2" xfId="0" applyNumberFormat="1" applyBorder="1" applyAlignment="1">
      <alignment/>
    </xf>
    <xf numFmtId="20" fontId="0" fillId="0" borderId="18" xfId="0" applyNumberFormat="1" applyBorder="1" applyAlignment="1">
      <alignment/>
    </xf>
    <xf numFmtId="20" fontId="0" fillId="0" borderId="19" xfId="0" applyNumberFormat="1" applyBorder="1" applyAlignment="1">
      <alignment/>
    </xf>
    <xf numFmtId="20" fontId="0" fillId="0" borderId="20" xfId="0" applyNumberFormat="1" applyBorder="1" applyAlignment="1">
      <alignment/>
    </xf>
    <xf numFmtId="20" fontId="1" fillId="2" borderId="10" xfId="0" applyNumberFormat="1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20" fontId="1" fillId="2" borderId="11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20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16" fontId="1" fillId="0" borderId="8" xfId="0" applyNumberFormat="1" applyFont="1" applyBorder="1" applyAlignment="1">
      <alignment horizontal="center"/>
    </xf>
    <xf numFmtId="20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2" borderId="25" xfId="0" applyNumberFormat="1" applyFont="1" applyFill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49" fontId="1" fillId="0" borderId="6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42" xfId="0" applyNumberFormat="1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30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4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2" borderId="48" xfId="0" applyNumberFormat="1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0" fontId="1" fillId="2" borderId="4" xfId="0" applyNumberFormat="1" applyFont="1" applyFill="1" applyBorder="1" applyAlignment="1">
      <alignment horizontal="left"/>
    </xf>
    <xf numFmtId="0" fontId="1" fillId="2" borderId="16" xfId="0" applyNumberFormat="1" applyFont="1" applyFill="1" applyBorder="1" applyAlignment="1">
      <alignment horizontal="left"/>
    </xf>
    <xf numFmtId="0" fontId="1" fillId="2" borderId="42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49" xfId="0" applyNumberFormat="1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48" xfId="0" applyNumberFormat="1" applyFont="1" applyBorder="1" applyAlignment="1">
      <alignment horizontal="left"/>
    </xf>
    <xf numFmtId="0" fontId="1" fillId="2" borderId="15" xfId="0" applyNumberFormat="1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53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workbookViewId="0" topLeftCell="A28">
      <selection activeCell="J54" sqref="J54"/>
    </sheetView>
  </sheetViews>
  <sheetFormatPr defaultColWidth="9.140625" defaultRowHeight="12.75"/>
  <cols>
    <col min="1" max="1" width="6.7109375" style="1" customWidth="1"/>
    <col min="2" max="2" width="9.140625" style="1" customWidth="1"/>
    <col min="3" max="4" width="12.7109375" style="0" customWidth="1"/>
    <col min="5" max="5" width="3.7109375" style="0" customWidth="1"/>
    <col min="6" max="7" width="12.7109375" style="0" customWidth="1"/>
    <col min="9" max="9" width="7.140625" style="0" customWidth="1"/>
  </cols>
  <sheetData>
    <row r="1" spans="1:9" ht="18">
      <c r="A1" s="109" t="s">
        <v>23</v>
      </c>
      <c r="B1" s="109"/>
      <c r="C1" s="109"/>
      <c r="D1" s="109"/>
      <c r="E1" s="109"/>
      <c r="F1" s="109"/>
      <c r="G1" s="109"/>
      <c r="H1" s="109"/>
      <c r="I1" s="32"/>
    </row>
    <row r="2" spans="1:8" ht="12.75" customHeight="1">
      <c r="A2" s="30" t="s">
        <v>24</v>
      </c>
      <c r="C2" s="50" t="s">
        <v>38</v>
      </c>
      <c r="H2" s="31">
        <v>38052</v>
      </c>
    </row>
    <row r="3" ht="13.5" thickBot="1">
      <c r="A3" s="16" t="s">
        <v>27</v>
      </c>
    </row>
    <row r="4" spans="6:7" ht="14.25" thickBot="1" thickTop="1">
      <c r="F4" s="113" t="s">
        <v>25</v>
      </c>
      <c r="G4" s="114"/>
    </row>
    <row r="5" spans="3:7" ht="13.5" thickTop="1">
      <c r="C5" s="115" t="s">
        <v>0</v>
      </c>
      <c r="D5" s="116"/>
      <c r="E5" s="117"/>
      <c r="F5" s="53" t="s">
        <v>22</v>
      </c>
      <c r="G5" s="54" t="s">
        <v>26</v>
      </c>
    </row>
    <row r="6" spans="3:7" ht="12.75">
      <c r="C6" s="103" t="s">
        <v>33</v>
      </c>
      <c r="D6" s="91"/>
      <c r="E6" s="76"/>
      <c r="F6" s="60" t="s">
        <v>52</v>
      </c>
      <c r="G6" s="62" t="s">
        <v>53</v>
      </c>
    </row>
    <row r="7" spans="3:7" ht="12.75">
      <c r="C7" s="103" t="s">
        <v>40</v>
      </c>
      <c r="D7" s="91"/>
      <c r="E7" s="76"/>
      <c r="F7" s="60" t="s">
        <v>54</v>
      </c>
      <c r="G7" s="62" t="s">
        <v>55</v>
      </c>
    </row>
    <row r="8" spans="3:7" ht="12.75">
      <c r="C8" s="103" t="s">
        <v>39</v>
      </c>
      <c r="D8" s="91"/>
      <c r="E8" s="76"/>
      <c r="F8" s="60" t="s">
        <v>56</v>
      </c>
      <c r="G8" s="62" t="s">
        <v>57</v>
      </c>
    </row>
    <row r="9" spans="3:7" ht="12.75">
      <c r="C9" s="110" t="s">
        <v>35</v>
      </c>
      <c r="D9" s="111"/>
      <c r="E9" s="112"/>
      <c r="F9" s="61" t="s">
        <v>58</v>
      </c>
      <c r="G9" s="63" t="s">
        <v>59</v>
      </c>
    </row>
    <row r="10" spans="3:7" ht="12.75">
      <c r="C10" s="119" t="s">
        <v>1</v>
      </c>
      <c r="D10" s="120"/>
      <c r="E10" s="121"/>
      <c r="F10" s="52" t="s">
        <v>22</v>
      </c>
      <c r="G10" s="51" t="s">
        <v>26</v>
      </c>
    </row>
    <row r="11" spans="3:7" ht="12.75">
      <c r="C11" s="103" t="s">
        <v>34</v>
      </c>
      <c r="D11" s="91"/>
      <c r="E11" s="76"/>
      <c r="F11" s="60" t="s">
        <v>58</v>
      </c>
      <c r="G11" s="62" t="s">
        <v>60</v>
      </c>
    </row>
    <row r="12" spans="3:7" ht="12.75">
      <c r="C12" s="103" t="s">
        <v>41</v>
      </c>
      <c r="D12" s="91"/>
      <c r="E12" s="76"/>
      <c r="F12" s="60" t="s">
        <v>58</v>
      </c>
      <c r="G12" s="62" t="s">
        <v>59</v>
      </c>
    </row>
    <row r="13" spans="3:7" ht="12.75">
      <c r="C13" s="103" t="s">
        <v>36</v>
      </c>
      <c r="D13" s="91"/>
      <c r="E13" s="76"/>
      <c r="F13" s="60" t="s">
        <v>58</v>
      </c>
      <c r="G13" s="62" t="s">
        <v>54</v>
      </c>
    </row>
    <row r="14" spans="3:7" ht="13.5" thickBot="1">
      <c r="C14" s="122" t="s">
        <v>37</v>
      </c>
      <c r="D14" s="123"/>
      <c r="E14" s="124"/>
      <c r="F14" s="64" t="s">
        <v>56</v>
      </c>
      <c r="G14" s="65" t="s">
        <v>61</v>
      </c>
    </row>
    <row r="15" ht="14.25" thickBot="1" thickTop="1"/>
    <row r="16" spans="1:8" ht="13.5" thickTop="1">
      <c r="A16" s="77" t="str">
        <f>"Alkusarjan ottelut, pituus "&amp;A_Otteluiden_pituus*1440&amp;" min"</f>
        <v>Alkusarjan ottelut, pituus 15 min</v>
      </c>
      <c r="B16" s="78"/>
      <c r="C16" s="78"/>
      <c r="D16" s="78"/>
      <c r="E16" s="78"/>
      <c r="F16" s="78"/>
      <c r="G16" s="78"/>
      <c r="H16" s="79"/>
    </row>
    <row r="17" spans="1:8" ht="12.75">
      <c r="A17" s="80"/>
      <c r="B17" s="81"/>
      <c r="C17" s="81"/>
      <c r="D17" s="81"/>
      <c r="E17" s="81"/>
      <c r="F17" s="81"/>
      <c r="G17" s="81"/>
      <c r="H17" s="82"/>
    </row>
    <row r="18" spans="1:8" ht="12.75">
      <c r="A18" s="20" t="s">
        <v>19</v>
      </c>
      <c r="B18" s="5" t="s">
        <v>20</v>
      </c>
      <c r="C18" s="6"/>
      <c r="D18" s="6"/>
      <c r="E18" s="6"/>
      <c r="F18" s="6"/>
      <c r="G18" s="6"/>
      <c r="H18" s="21" t="s">
        <v>21</v>
      </c>
    </row>
    <row r="19" spans="1:8" ht="12.75">
      <c r="A19" s="22" t="s">
        <v>6</v>
      </c>
      <c r="B19" s="7">
        <v>0.3680555555555556</v>
      </c>
      <c r="C19" s="108" t="str">
        <f>C6</f>
        <v>FCN Ajax</v>
      </c>
      <c r="D19" s="108"/>
      <c r="E19" s="8" t="str">
        <f>" - "</f>
        <v> - </v>
      </c>
      <c r="F19" s="108" t="str">
        <f>C7</f>
        <v>KP-75/Soul</v>
      </c>
      <c r="G19" s="108"/>
      <c r="H19" s="56" t="s">
        <v>42</v>
      </c>
    </row>
    <row r="20" spans="1:8" ht="12.75">
      <c r="A20" s="23" t="s">
        <v>7</v>
      </c>
      <c r="B20" s="41">
        <f>B19+A_Otteluiden_pituus+A_Otteluiden_väli</f>
        <v>0.3819444444444445</v>
      </c>
      <c r="C20" s="86" t="str">
        <f>C11</f>
        <v>FCN Juventus</v>
      </c>
      <c r="D20" s="86"/>
      <c r="E20" s="10" t="str">
        <f aca="true" t="shared" si="0" ref="E20:E53">" - "</f>
        <v> - </v>
      </c>
      <c r="F20" s="86" t="str">
        <f>C12</f>
        <v>KP-75/Blues</v>
      </c>
      <c r="G20" s="86"/>
      <c r="H20" s="57" t="s">
        <v>43</v>
      </c>
    </row>
    <row r="21" spans="1:8" ht="12.75">
      <c r="A21" s="24" t="s">
        <v>8</v>
      </c>
      <c r="B21" s="42">
        <f aca="true" t="shared" si="1" ref="B21:B30">B20+A_Otteluiden_pituus+A_Otteluiden_väli</f>
        <v>0.39583333333333337</v>
      </c>
      <c r="C21" s="85" t="str">
        <f>C8</f>
        <v>EPS Haukat</v>
      </c>
      <c r="D21" s="85"/>
      <c r="E21" s="12" t="str">
        <f t="shared" si="0"/>
        <v> - </v>
      </c>
      <c r="F21" s="85" t="str">
        <f>C9</f>
        <v>MPS Haukat</v>
      </c>
      <c r="G21" s="85"/>
      <c r="H21" s="58" t="s">
        <v>44</v>
      </c>
    </row>
    <row r="22" spans="1:8" ht="12.75">
      <c r="A22" s="23" t="s">
        <v>9</v>
      </c>
      <c r="B22" s="41">
        <f t="shared" si="1"/>
        <v>0.40972222222222227</v>
      </c>
      <c r="C22" s="86" t="str">
        <f>C13</f>
        <v>KOPSE Stars</v>
      </c>
      <c r="D22" s="86"/>
      <c r="E22" s="10" t="str">
        <f t="shared" si="0"/>
        <v> - </v>
      </c>
      <c r="F22" s="86" t="str">
        <f>C14</f>
        <v>TUNL Lauste</v>
      </c>
      <c r="G22" s="86"/>
      <c r="H22" s="57" t="s">
        <v>45</v>
      </c>
    </row>
    <row r="23" spans="1:8" ht="12.75">
      <c r="A23" s="24" t="s">
        <v>10</v>
      </c>
      <c r="B23" s="42">
        <f t="shared" si="1"/>
        <v>0.42361111111111116</v>
      </c>
      <c r="C23" s="85" t="str">
        <f>C8</f>
        <v>EPS Haukat</v>
      </c>
      <c r="D23" s="85"/>
      <c r="E23" s="12" t="str">
        <f t="shared" si="0"/>
        <v> - </v>
      </c>
      <c r="F23" s="85" t="str">
        <f>C6</f>
        <v>FCN Ajax</v>
      </c>
      <c r="G23" s="85"/>
      <c r="H23" s="58" t="s">
        <v>46</v>
      </c>
    </row>
    <row r="24" spans="1:8" ht="12.75">
      <c r="A24" s="23" t="s">
        <v>11</v>
      </c>
      <c r="B24" s="41">
        <f t="shared" si="1"/>
        <v>0.43750000000000006</v>
      </c>
      <c r="C24" s="86" t="str">
        <f>C11</f>
        <v>FCN Juventus</v>
      </c>
      <c r="D24" s="86"/>
      <c r="E24" s="10" t="str">
        <f t="shared" si="0"/>
        <v> - </v>
      </c>
      <c r="F24" s="86" t="str">
        <f>C13</f>
        <v>KOPSE Stars</v>
      </c>
      <c r="G24" s="86"/>
      <c r="H24" s="57" t="s">
        <v>47</v>
      </c>
    </row>
    <row r="25" spans="1:8" ht="12.75">
      <c r="A25" s="24" t="s">
        <v>12</v>
      </c>
      <c r="B25" s="42">
        <f t="shared" si="1"/>
        <v>0.45138888888888895</v>
      </c>
      <c r="C25" s="85" t="str">
        <f>C9</f>
        <v>MPS Haukat</v>
      </c>
      <c r="D25" s="85"/>
      <c r="E25" s="12" t="str">
        <f t="shared" si="0"/>
        <v> - </v>
      </c>
      <c r="F25" s="85" t="str">
        <f>C7</f>
        <v>KP-75/Soul</v>
      </c>
      <c r="G25" s="85"/>
      <c r="H25" s="58" t="s">
        <v>48</v>
      </c>
    </row>
    <row r="26" spans="1:8" ht="12.75">
      <c r="A26" s="23" t="s">
        <v>13</v>
      </c>
      <c r="B26" s="41">
        <f t="shared" si="1"/>
        <v>0.46527777777777785</v>
      </c>
      <c r="C26" s="86" t="str">
        <f>C12</f>
        <v>KP-75/Blues</v>
      </c>
      <c r="D26" s="86"/>
      <c r="E26" s="10" t="str">
        <f t="shared" si="0"/>
        <v> - </v>
      </c>
      <c r="F26" s="86" t="str">
        <f>C14</f>
        <v>TUNL Lauste</v>
      </c>
      <c r="G26" s="86"/>
      <c r="H26" s="57" t="s">
        <v>49</v>
      </c>
    </row>
    <row r="27" spans="1:8" ht="12.75">
      <c r="A27" s="24" t="s">
        <v>14</v>
      </c>
      <c r="B27" s="42">
        <f t="shared" si="1"/>
        <v>0.47916666666666674</v>
      </c>
      <c r="C27" s="85" t="str">
        <f>C6</f>
        <v>FCN Ajax</v>
      </c>
      <c r="D27" s="85"/>
      <c r="E27" s="12" t="str">
        <f t="shared" si="0"/>
        <v> - </v>
      </c>
      <c r="F27" s="85" t="str">
        <f>C9</f>
        <v>MPS Haukat</v>
      </c>
      <c r="G27" s="85"/>
      <c r="H27" s="58" t="s">
        <v>48</v>
      </c>
    </row>
    <row r="28" spans="1:8" ht="12.75">
      <c r="A28" s="23" t="s">
        <v>15</v>
      </c>
      <c r="B28" s="41">
        <f t="shared" si="1"/>
        <v>0.49305555555555564</v>
      </c>
      <c r="C28" s="86" t="str">
        <f>C14</f>
        <v>TUNL Lauste</v>
      </c>
      <c r="D28" s="86"/>
      <c r="E28" s="10" t="str">
        <f t="shared" si="0"/>
        <v> - </v>
      </c>
      <c r="F28" s="86" t="str">
        <f>C11</f>
        <v>FCN Juventus</v>
      </c>
      <c r="G28" s="86"/>
      <c r="H28" s="57" t="s">
        <v>42</v>
      </c>
    </row>
    <row r="29" spans="1:8" ht="12.75">
      <c r="A29" s="24" t="s">
        <v>16</v>
      </c>
      <c r="B29" s="42">
        <f t="shared" si="1"/>
        <v>0.5069444444444445</v>
      </c>
      <c r="C29" s="85" t="str">
        <f>C7</f>
        <v>KP-75/Soul</v>
      </c>
      <c r="D29" s="85"/>
      <c r="E29" s="12" t="str">
        <f t="shared" si="0"/>
        <v> - </v>
      </c>
      <c r="F29" s="85" t="str">
        <f>C8</f>
        <v>EPS Haukat</v>
      </c>
      <c r="G29" s="85"/>
      <c r="H29" s="58" t="s">
        <v>50</v>
      </c>
    </row>
    <row r="30" spans="1:8" ht="13.5" thickBot="1">
      <c r="A30" s="25" t="s">
        <v>17</v>
      </c>
      <c r="B30" s="43">
        <f t="shared" si="1"/>
        <v>0.5208333333333334</v>
      </c>
      <c r="C30" s="118" t="str">
        <f>C12</f>
        <v>KP-75/Blues</v>
      </c>
      <c r="D30" s="118"/>
      <c r="E30" s="26" t="str">
        <f t="shared" si="0"/>
        <v> - </v>
      </c>
      <c r="F30" s="118" t="str">
        <f>C13</f>
        <v>KOPSE Stars</v>
      </c>
      <c r="G30" s="118"/>
      <c r="H30" s="59" t="s">
        <v>51</v>
      </c>
    </row>
    <row r="31" ht="14.25" thickBot="1" thickTop="1"/>
    <row r="32" spans="2:7" ht="13.5" thickTop="1">
      <c r="B32" s="71" t="s">
        <v>18</v>
      </c>
      <c r="C32" s="72"/>
      <c r="D32" s="72"/>
      <c r="E32" s="72"/>
      <c r="F32" s="72"/>
      <c r="G32" s="73"/>
    </row>
    <row r="33" spans="2:7" ht="12.75">
      <c r="B33" s="29"/>
      <c r="C33" s="69" t="s">
        <v>0</v>
      </c>
      <c r="D33" s="74"/>
      <c r="E33" s="14"/>
      <c r="F33" s="69" t="s">
        <v>1</v>
      </c>
      <c r="G33" s="70"/>
    </row>
    <row r="34" spans="2:7" ht="12.75">
      <c r="B34" s="20">
        <v>1</v>
      </c>
      <c r="C34" s="75" t="s">
        <v>39</v>
      </c>
      <c r="D34" s="76"/>
      <c r="E34" s="18"/>
      <c r="F34" s="83" t="s">
        <v>62</v>
      </c>
      <c r="G34" s="84"/>
    </row>
    <row r="35" spans="2:7" ht="12.75">
      <c r="B35" s="20">
        <v>2</v>
      </c>
      <c r="C35" s="75" t="s">
        <v>33</v>
      </c>
      <c r="D35" s="76"/>
      <c r="E35" s="18"/>
      <c r="F35" s="83" t="s">
        <v>36</v>
      </c>
      <c r="G35" s="84"/>
    </row>
    <row r="36" spans="2:7" ht="12.75">
      <c r="B36" s="20">
        <v>3</v>
      </c>
      <c r="C36" s="83" t="s">
        <v>35</v>
      </c>
      <c r="D36" s="76"/>
      <c r="E36" s="18"/>
      <c r="F36" s="83" t="s">
        <v>41</v>
      </c>
      <c r="G36" s="84"/>
    </row>
    <row r="37" spans="2:7" ht="13.5" thickBot="1">
      <c r="B37" s="55">
        <v>4</v>
      </c>
      <c r="C37" s="67" t="s">
        <v>40</v>
      </c>
      <c r="D37" s="105"/>
      <c r="E37" s="28"/>
      <c r="F37" s="67" t="s">
        <v>34</v>
      </c>
      <c r="G37" s="68"/>
    </row>
    <row r="38" ht="14.25" thickBot="1" thickTop="1"/>
    <row r="39" spans="1:8" ht="13.5" thickTop="1">
      <c r="A39" s="77" t="str">
        <f>"Sijoitusottelut, pituus "&amp;S_Otteluiden_pituus*1440&amp;" min"</f>
        <v>Sijoitusottelut, pituus 20 min</v>
      </c>
      <c r="B39" s="78"/>
      <c r="C39" s="78"/>
      <c r="D39" s="78"/>
      <c r="E39" s="78"/>
      <c r="F39" s="78"/>
      <c r="G39" s="78"/>
      <c r="H39" s="79"/>
    </row>
    <row r="40" spans="1:8" ht="12.75">
      <c r="A40" s="95"/>
      <c r="B40" s="96"/>
      <c r="C40" s="96"/>
      <c r="D40" s="96"/>
      <c r="E40" s="96"/>
      <c r="F40" s="96"/>
      <c r="G40" s="96"/>
      <c r="H40" s="97"/>
    </row>
    <row r="41" spans="1:8" ht="12.75">
      <c r="A41" s="27" t="s">
        <v>19</v>
      </c>
      <c r="B41" s="15" t="s">
        <v>20</v>
      </c>
      <c r="C41" s="4"/>
      <c r="D41" s="4"/>
      <c r="E41" s="4"/>
      <c r="F41" s="4"/>
      <c r="G41" s="4"/>
      <c r="H41" s="19" t="s">
        <v>21</v>
      </c>
    </row>
    <row r="42" spans="1:8" ht="12.75">
      <c r="A42" s="23" t="s">
        <v>2</v>
      </c>
      <c r="B42" s="9">
        <f>B30+Tauko+A_Otteluiden_pituus+A_Otteluiden_väli</f>
        <v>0.5451388888888888</v>
      </c>
      <c r="C42" s="107" t="str">
        <f>"A3 "&amp;C36</f>
        <v>A3 MPS Haukat</v>
      </c>
      <c r="D42" s="100"/>
      <c r="E42" s="10" t="str">
        <f t="shared" si="0"/>
        <v> - </v>
      </c>
      <c r="F42" s="100" t="str">
        <f>"B4 "&amp;F37</f>
        <v>B4 FCN Juventus</v>
      </c>
      <c r="G42" s="101"/>
      <c r="H42" s="57" t="s">
        <v>63</v>
      </c>
    </row>
    <row r="43" spans="1:8" ht="12.75">
      <c r="A43" s="24" t="s">
        <v>3</v>
      </c>
      <c r="B43" s="11">
        <f>B42+S_Otteluiden_pituus+S_Otteluiden_väli</f>
        <v>0.5624999999999999</v>
      </c>
      <c r="C43" s="106" t="str">
        <f>"B3 "&amp;F36</f>
        <v>B3 KP-75/Blues</v>
      </c>
      <c r="D43" s="87"/>
      <c r="E43" s="12" t="str">
        <f t="shared" si="0"/>
        <v> - </v>
      </c>
      <c r="F43" s="87" t="str">
        <f>"A4 "&amp;C37</f>
        <v>A4 KP-75/Soul</v>
      </c>
      <c r="G43" s="88"/>
      <c r="H43" s="58" t="s">
        <v>64</v>
      </c>
    </row>
    <row r="44" spans="1:8" ht="12.75">
      <c r="A44" s="23" t="s">
        <v>4</v>
      </c>
      <c r="B44" s="9">
        <f>B43+S_Otteluiden_pituus+S_Otteluiden_väli</f>
        <v>0.5798611111111109</v>
      </c>
      <c r="C44" s="98" t="str">
        <f>"A1 "&amp;C34</f>
        <v>A1 EPS Haukat</v>
      </c>
      <c r="D44" s="99"/>
      <c r="E44" s="10" t="str">
        <f t="shared" si="0"/>
        <v> - </v>
      </c>
      <c r="F44" s="99" t="str">
        <f>"B2 "&amp;F35</f>
        <v>B2 KOPSE Stars</v>
      </c>
      <c r="G44" s="102"/>
      <c r="H44" s="57" t="s">
        <v>42</v>
      </c>
    </row>
    <row r="45" spans="1:8" ht="12.75">
      <c r="A45" s="24" t="s">
        <v>5</v>
      </c>
      <c r="B45" s="11">
        <f>B44+S_Otteluiden_pituus+S_Otteluiden_väli</f>
        <v>0.597222222222222</v>
      </c>
      <c r="C45" s="106" t="str">
        <f>"B1 "&amp;F34</f>
        <v>B1 TuNL Lauste</v>
      </c>
      <c r="D45" s="87"/>
      <c r="E45" s="12" t="str">
        <f t="shared" si="0"/>
        <v> - </v>
      </c>
      <c r="F45" s="87" t="str">
        <f>"A2 "&amp;C35</f>
        <v>A2 FCN Ajax</v>
      </c>
      <c r="G45" s="88"/>
      <c r="H45" s="58" t="s">
        <v>42</v>
      </c>
    </row>
    <row r="46" spans="1:8" ht="12.75">
      <c r="A46" s="44" t="str">
        <f>"7-8"</f>
        <v>7-8</v>
      </c>
      <c r="B46" s="9">
        <f>B45+S_Otteluiden_pituus+S_Otteluiden_väli</f>
        <v>0.614583333333333</v>
      </c>
      <c r="C46" s="98" t="str">
        <f>"H5-8a "&amp;F37</f>
        <v>H5-8a FCN Juventus</v>
      </c>
      <c r="D46" s="99"/>
      <c r="E46" s="10" t="str">
        <f t="shared" si="0"/>
        <v> - </v>
      </c>
      <c r="F46" s="99" t="str">
        <f>"H5-8b "&amp;C37</f>
        <v>H5-8b KP-75/Soul</v>
      </c>
      <c r="G46" s="102"/>
      <c r="H46" s="57" t="s">
        <v>65</v>
      </c>
    </row>
    <row r="47" spans="1:8" ht="13.5" thickBot="1">
      <c r="A47" s="45" t="str">
        <f>"5-6"</f>
        <v>5-6</v>
      </c>
      <c r="B47" s="46">
        <f>B46+S_Otteluiden_pituus+S_Otteluiden_väli</f>
        <v>0.6319444444444441</v>
      </c>
      <c r="C47" s="93" t="str">
        <f>"V5-8a "&amp;F36</f>
        <v>V5-8a KP-75/Blues</v>
      </c>
      <c r="D47" s="94"/>
      <c r="E47" s="47" t="str">
        <f t="shared" si="0"/>
        <v> - </v>
      </c>
      <c r="F47" s="94" t="str">
        <f>"V5-8b "&amp;C36</f>
        <v>V5-8b MPS Haukat</v>
      </c>
      <c r="G47" s="104"/>
      <c r="H47" s="66" t="s">
        <v>66</v>
      </c>
    </row>
    <row r="48" spans="1:8" ht="14.25" thickBot="1" thickTop="1">
      <c r="A48" s="13"/>
      <c r="B48" s="3"/>
      <c r="C48" s="2"/>
      <c r="D48" s="2"/>
      <c r="E48" s="2"/>
      <c r="F48" s="2"/>
      <c r="G48" s="2"/>
      <c r="H48" s="2"/>
    </row>
    <row r="49" spans="1:8" ht="13.5" thickTop="1">
      <c r="A49" s="77" t="str">
        <f>"Mitaliottelut, pituus "&amp;M_Otteluiden_pituus*1440&amp;" min"</f>
        <v>Mitaliottelut, pituus 20 min</v>
      </c>
      <c r="B49" s="78"/>
      <c r="C49" s="78"/>
      <c r="D49" s="78"/>
      <c r="E49" s="78"/>
      <c r="F49" s="78"/>
      <c r="G49" s="78"/>
      <c r="H49" s="79"/>
    </row>
    <row r="50" spans="1:8" ht="12.75">
      <c r="A50" s="95"/>
      <c r="B50" s="96"/>
      <c r="C50" s="96"/>
      <c r="D50" s="96"/>
      <c r="E50" s="96"/>
      <c r="F50" s="96"/>
      <c r="G50" s="96"/>
      <c r="H50" s="97"/>
    </row>
    <row r="51" spans="1:8" ht="12.75">
      <c r="A51" s="20" t="s">
        <v>19</v>
      </c>
      <c r="B51" s="5" t="s">
        <v>20</v>
      </c>
      <c r="C51" s="6"/>
      <c r="D51" s="6"/>
      <c r="E51" s="6"/>
      <c r="F51" s="6"/>
      <c r="G51" s="6"/>
      <c r="H51" s="21" t="s">
        <v>21</v>
      </c>
    </row>
    <row r="52" spans="1:8" ht="12.75">
      <c r="A52" s="48" t="str">
        <f>"3-4"</f>
        <v>3-4</v>
      </c>
      <c r="B52" s="49">
        <f>B47+S_Otteluiden_pituus+S_Otteluiden_väli</f>
        <v>0.6493055555555551</v>
      </c>
      <c r="C52" s="83" t="str">
        <f>"H1-4a "&amp;F35</f>
        <v>H1-4a KOPSE Stars</v>
      </c>
      <c r="D52" s="91"/>
      <c r="E52" s="6" t="str">
        <f t="shared" si="0"/>
        <v> - </v>
      </c>
      <c r="F52" s="91" t="str">
        <f>"H1-4b "&amp;C35</f>
        <v>H1-4b FCN Ajax</v>
      </c>
      <c r="G52" s="76"/>
      <c r="H52" s="62" t="s">
        <v>68</v>
      </c>
    </row>
    <row r="53" spans="1:8" ht="13.5" thickBot="1">
      <c r="A53" s="45" t="str">
        <f>"1-2"</f>
        <v>1-2</v>
      </c>
      <c r="B53" s="46">
        <f>B52+M_Otteluiden_pituus+M_Otteluiden_väli</f>
        <v>0.6666666666666662</v>
      </c>
      <c r="C53" s="89" t="str">
        <f>"V1-4a "&amp;C34</f>
        <v>V1-4a EPS Haukat</v>
      </c>
      <c r="D53" s="90"/>
      <c r="E53" s="47" t="str">
        <f t="shared" si="0"/>
        <v> - </v>
      </c>
      <c r="F53" s="90" t="str">
        <f>"V1-4b "&amp;F34</f>
        <v>V1-4b TuNL Lauste</v>
      </c>
      <c r="G53" s="92"/>
      <c r="H53" s="66" t="s">
        <v>67</v>
      </c>
    </row>
    <row r="54" ht="13.5" thickTop="1"/>
  </sheetData>
  <mergeCells count="66">
    <mergeCell ref="F23:G23"/>
    <mergeCell ref="F24:G24"/>
    <mergeCell ref="C10:E10"/>
    <mergeCell ref="C11:E11"/>
    <mergeCell ref="F19:G19"/>
    <mergeCell ref="F20:G20"/>
    <mergeCell ref="F21:G21"/>
    <mergeCell ref="F22:G22"/>
    <mergeCell ref="C24:D24"/>
    <mergeCell ref="C14:E14"/>
    <mergeCell ref="C29:D29"/>
    <mergeCell ref="C30:D30"/>
    <mergeCell ref="F25:G25"/>
    <mergeCell ref="F26:G26"/>
    <mergeCell ref="F27:G27"/>
    <mergeCell ref="F28:G28"/>
    <mergeCell ref="F29:G29"/>
    <mergeCell ref="F30:G30"/>
    <mergeCell ref="C25:D25"/>
    <mergeCell ref="C26:D26"/>
    <mergeCell ref="C19:D19"/>
    <mergeCell ref="C20:D20"/>
    <mergeCell ref="A1:H1"/>
    <mergeCell ref="C8:E8"/>
    <mergeCell ref="C9:E9"/>
    <mergeCell ref="C12:E12"/>
    <mergeCell ref="C13:E13"/>
    <mergeCell ref="F4:G4"/>
    <mergeCell ref="C5:E5"/>
    <mergeCell ref="C6:E6"/>
    <mergeCell ref="C7:E7"/>
    <mergeCell ref="F46:G46"/>
    <mergeCell ref="F47:G47"/>
    <mergeCell ref="C36:D36"/>
    <mergeCell ref="C37:D37"/>
    <mergeCell ref="A39:H40"/>
    <mergeCell ref="C45:D45"/>
    <mergeCell ref="C46:D46"/>
    <mergeCell ref="C42:D42"/>
    <mergeCell ref="C43:D43"/>
    <mergeCell ref="C44:D44"/>
    <mergeCell ref="F42:G42"/>
    <mergeCell ref="F43:G43"/>
    <mergeCell ref="F44:G44"/>
    <mergeCell ref="F45:G45"/>
    <mergeCell ref="C53:D53"/>
    <mergeCell ref="F52:G52"/>
    <mergeCell ref="F53:G53"/>
    <mergeCell ref="C47:D47"/>
    <mergeCell ref="A49:H50"/>
    <mergeCell ref="C52:D52"/>
    <mergeCell ref="A16:H17"/>
    <mergeCell ref="F34:G34"/>
    <mergeCell ref="F35:G35"/>
    <mergeCell ref="F36:G36"/>
    <mergeCell ref="C34:D34"/>
    <mergeCell ref="C27:D27"/>
    <mergeCell ref="C28:D28"/>
    <mergeCell ref="C21:D21"/>
    <mergeCell ref="C22:D22"/>
    <mergeCell ref="C23:D23"/>
    <mergeCell ref="F37:G37"/>
    <mergeCell ref="F33:G33"/>
    <mergeCell ref="B32:G32"/>
    <mergeCell ref="C33:D33"/>
    <mergeCell ref="C35:D3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E7" sqref="E7"/>
    </sheetView>
  </sheetViews>
  <sheetFormatPr defaultColWidth="9.140625" defaultRowHeight="12.75"/>
  <cols>
    <col min="1" max="1" width="15.140625" style="0" bestFit="1" customWidth="1"/>
    <col min="2" max="2" width="9.00390625" style="0" customWidth="1"/>
    <col min="3" max="3" width="12.28125" style="0" bestFit="1" customWidth="1"/>
    <col min="4" max="4" width="8.8515625" style="0" bestFit="1" customWidth="1"/>
  </cols>
  <sheetData>
    <row r="2" spans="1:4" ht="12.75">
      <c r="A2" s="33"/>
      <c r="B2" s="36" t="s">
        <v>25</v>
      </c>
      <c r="C2" s="36" t="s">
        <v>30</v>
      </c>
      <c r="D2" s="34" t="s">
        <v>31</v>
      </c>
    </row>
    <row r="3" spans="1:4" ht="12.75">
      <c r="A3" s="17" t="s">
        <v>28</v>
      </c>
      <c r="B3" s="37">
        <v>0.010416666666666666</v>
      </c>
      <c r="C3" s="37">
        <v>0.013888888888888888</v>
      </c>
      <c r="D3" s="38">
        <v>0.013888888888888888</v>
      </c>
    </row>
    <row r="4" spans="1:4" ht="12.75">
      <c r="A4" s="35" t="s">
        <v>29</v>
      </c>
      <c r="B4" s="39">
        <v>0.003472222222222222</v>
      </c>
      <c r="C4" s="39">
        <v>0.003472222222222222</v>
      </c>
      <c r="D4" s="40">
        <v>0.003472222222222222</v>
      </c>
    </row>
    <row r="6" spans="1:5" ht="12.75">
      <c r="A6" s="125" t="s">
        <v>32</v>
      </c>
      <c r="B6" s="126"/>
      <c r="C6" s="126"/>
      <c r="D6" s="126"/>
      <c r="E6" s="37">
        <v>0.010416666666666666</v>
      </c>
    </row>
  </sheetData>
  <mergeCells count="1">
    <mergeCell ref="A6:D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Jari Aalto</cp:lastModifiedBy>
  <cp:lastPrinted>2003-01-25T10:13:43Z</cp:lastPrinted>
  <dcterms:created xsi:type="dcterms:W3CDTF">1996-12-11T15:25:46Z</dcterms:created>
  <dcterms:modified xsi:type="dcterms:W3CDTF">2004-03-06T15:47:39Z</dcterms:modified>
  <cp:category/>
  <cp:version/>
  <cp:contentType/>
  <cp:contentStatus/>
</cp:coreProperties>
</file>